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MERMEM-02\Desktop\KEMER MEM STPLAN\"/>
    </mc:Choice>
  </mc:AlternateContent>
  <bookViews>
    <workbookView xWindow="0" yWindow="0" windowWidth="20490" windowHeight="7635"/>
  </bookViews>
  <sheets>
    <sheet name="MALİYET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C49" i="1"/>
  <c r="D49" i="1"/>
  <c r="E49" i="1"/>
  <c r="F49" i="1"/>
  <c r="G49" i="1"/>
  <c r="G48" i="1"/>
  <c r="C48" i="1"/>
  <c r="D48" i="1"/>
  <c r="E48" i="1"/>
  <c r="F48" i="1"/>
  <c r="B48" i="1"/>
  <c r="G47" i="1"/>
  <c r="C47" i="1"/>
  <c r="D47" i="1"/>
  <c r="E47" i="1"/>
  <c r="F47" i="1"/>
  <c r="B47" i="1"/>
  <c r="B8" i="1"/>
  <c r="A12" i="1"/>
  <c r="B12" i="1"/>
  <c r="C12" i="1"/>
  <c r="D12" i="1"/>
  <c r="E12" i="1"/>
  <c r="F12" i="1"/>
  <c r="G12" i="1"/>
  <c r="A13" i="1"/>
  <c r="B13" i="1"/>
  <c r="C13" i="1"/>
  <c r="D13" i="1"/>
  <c r="E13" i="1"/>
  <c r="F13" i="1"/>
  <c r="G13" i="1"/>
  <c r="A14" i="1"/>
  <c r="B14" i="1"/>
  <c r="C14" i="1"/>
  <c r="D14" i="1"/>
  <c r="E14" i="1"/>
  <c r="F14" i="1"/>
  <c r="G14" i="1"/>
  <c r="A15" i="1"/>
  <c r="B15" i="1"/>
  <c r="C15" i="1"/>
  <c r="D15" i="1"/>
  <c r="E15" i="1"/>
  <c r="F15" i="1"/>
  <c r="G15" i="1"/>
  <c r="A16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I47" i="1"/>
</calcChain>
</file>

<file path=xl/sharedStrings.xml><?xml version="1.0" encoding="utf-8"?>
<sst xmlns="http://schemas.openxmlformats.org/spreadsheetml/2006/main" count="43" uniqueCount="26">
  <si>
    <t>AMAÇ TOPLAM</t>
  </si>
  <si>
    <t>Hedef 3</t>
  </si>
  <si>
    <t>Hedef 2</t>
  </si>
  <si>
    <t>Hedef 1</t>
  </si>
  <si>
    <t>AMAÇ 6</t>
  </si>
  <si>
    <t>AMAÇ 5</t>
  </si>
  <si>
    <t>AMAÇ 4</t>
  </si>
  <si>
    <t>Hedef 4</t>
  </si>
  <si>
    <t>AMAÇ 3</t>
  </si>
  <si>
    <t>Hedef 5</t>
  </si>
  <si>
    <t>AMAÇ 2</t>
  </si>
  <si>
    <t>AMAÇ 1</t>
  </si>
  <si>
    <t>ORAN</t>
  </si>
  <si>
    <t>Beş Yıllık Toplam</t>
  </si>
  <si>
    <t>Amaç ve Hedef No</t>
  </si>
  <si>
    <t>TOPLAM</t>
  </si>
  <si>
    <t>Toplam Maliyet</t>
  </si>
  <si>
    <t>Kaynak Tablosu</t>
  </si>
  <si>
    <t>Diğer AB ve Sosyal Dayanışma Fonları</t>
  </si>
  <si>
    <t>Valilik Ve Belediyelerin Katkısı</t>
  </si>
  <si>
    <t>Genel Bütçe</t>
  </si>
  <si>
    <t>Kaynak Tablosu veri girişi</t>
  </si>
  <si>
    <t>İLÇE MİLLİ EĞİTİM MAALİYETLENDİRME TABLOSU</t>
  </si>
  <si>
    <t>&lt;---      8200 öğrenciye göre il verilerinden orantılanmıştır.</t>
  </si>
  <si>
    <t>Genel Yönetim Gideri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</si>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</sst>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indexed="63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DBF1F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3" borderId="3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3" fillId="9" borderId="16" xfId="0" applyFont="1" applyFill="1" applyBorder="1"/>
    <xf numFmtId="1" fontId="3" fillId="9" borderId="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8" borderId="15" xfId="0" applyFont="1" applyFill="1" applyBorder="1" applyProtection="1">
      <protection locked="0"/>
    </xf>
    <xf numFmtId="3" fontId="2" fillId="8" borderId="4" xfId="0" applyNumberFormat="1" applyFont="1" applyFill="1" applyBorder="1" applyAlignment="1" applyProtection="1">
      <alignment horizontal="center"/>
      <protection locked="0"/>
    </xf>
    <xf numFmtId="1" fontId="2" fillId="10" borderId="17" xfId="0" applyNumberFormat="1" applyFont="1" applyFill="1" applyBorder="1" applyAlignment="1">
      <alignment horizontal="left" vertical="center"/>
    </xf>
    <xf numFmtId="1" fontId="2" fillId="10" borderId="0" xfId="0" applyNumberFormat="1" applyFont="1" applyFill="1" applyBorder="1" applyAlignment="1">
      <alignment horizontal="left" vertical="center"/>
    </xf>
    <xf numFmtId="1" fontId="2" fillId="0" borderId="17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4" fillId="7" borderId="14" xfId="0" applyFont="1" applyFill="1" applyBorder="1"/>
    <xf numFmtId="3" fontId="2" fillId="7" borderId="11" xfId="0" applyNumberFormat="1" applyFont="1" applyFill="1" applyBorder="1" applyAlignment="1">
      <alignment horizontal="center"/>
    </xf>
    <xf numFmtId="1" fontId="2" fillId="0" borderId="0" xfId="0" applyNumberFormat="1" applyFont="1"/>
    <xf numFmtId="0" fontId="4" fillId="6" borderId="2" xfId="0" applyFont="1" applyFill="1" applyBorder="1"/>
    <xf numFmtId="1" fontId="4" fillId="6" borderId="1" xfId="0" applyNumberFormat="1" applyFont="1" applyFill="1" applyBorder="1" applyAlignment="1">
      <alignment horizontal="center"/>
    </xf>
    <xf numFmtId="1" fontId="4" fillId="6" borderId="9" xfId="0" applyNumberFormat="1" applyFont="1" applyFill="1" applyBorder="1" applyAlignment="1">
      <alignment horizontal="center"/>
    </xf>
    <xf numFmtId="1" fontId="4" fillId="6" borderId="7" xfId="0" applyNumberFormat="1" applyFont="1" applyFill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/>
    </xf>
    <xf numFmtId="0" fontId="4" fillId="6" borderId="13" xfId="0" applyFont="1" applyFill="1" applyBorder="1"/>
    <xf numFmtId="3" fontId="2" fillId="6" borderId="12" xfId="0" applyNumberFormat="1" applyFont="1" applyFill="1" applyBorder="1" applyAlignment="1">
      <alignment horizontal="center"/>
    </xf>
    <xf numFmtId="3" fontId="2" fillId="6" borderId="11" xfId="0" applyNumberFormat="1" applyFont="1" applyFill="1" applyBorder="1" applyAlignment="1">
      <alignment horizontal="center"/>
    </xf>
    <xf numFmtId="0" fontId="4" fillId="6" borderId="10" xfId="0" applyFont="1" applyFill="1" applyBorder="1"/>
    <xf numFmtId="1" fontId="4" fillId="6" borderId="8" xfId="0" applyNumberFormat="1" applyFont="1" applyFill="1" applyBorder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2" borderId="2" xfId="0" applyFont="1" applyFill="1" applyBorder="1"/>
    <xf numFmtId="3" fontId="4" fillId="2" borderId="1" xfId="0" applyNumberFormat="1" applyFont="1" applyFill="1" applyBorder="1" applyAlignment="1">
      <alignment horizontal="center"/>
    </xf>
    <xf numFmtId="3" fontId="4" fillId="1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ANASAYF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18</xdr:col>
      <xdr:colOff>581025</xdr:colOff>
      <xdr:row>1</xdr:row>
      <xdr:rowOff>180975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6596C7-530D-4596-AFF8-DDEDE3F905BA}"/>
            </a:ext>
          </a:extLst>
        </xdr:cNvPr>
        <xdr:cNvSpPr/>
      </xdr:nvSpPr>
      <xdr:spPr>
        <a:xfrm>
          <a:off x="10363200" y="0"/>
          <a:ext cx="1190625" cy="371475"/>
        </a:xfrm>
        <a:prstGeom prst="ellipse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100" b="1"/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C4" sqref="C4"/>
    </sheetView>
  </sheetViews>
  <sheetFormatPr defaultRowHeight="12.75" x14ac:dyDescent="0.2"/>
  <cols>
    <col min="1" max="1" width="35.85546875" style="5" customWidth="1"/>
    <col min="2" max="2" width="15" style="17" customWidth="1"/>
    <col min="3" max="6" width="15.42578125" style="8" bestFit="1" customWidth="1"/>
    <col min="7" max="7" width="17.140625" style="8" customWidth="1"/>
    <col min="8" max="8" width="9.85546875" style="3" customWidth="1"/>
    <col min="9" max="9" width="15.140625" style="4" hidden="1" customWidth="1"/>
    <col min="10" max="16384" width="9.140625" style="5"/>
  </cols>
  <sheetData>
    <row r="1" spans="1:9" ht="29.25" customHeight="1" thickBot="1" x14ac:dyDescent="0.25">
      <c r="A1" s="2" t="s">
        <v>22</v>
      </c>
      <c r="B1" s="2"/>
      <c r="C1" s="2"/>
      <c r="D1" s="2"/>
      <c r="E1" s="2"/>
      <c r="F1" s="2"/>
      <c r="G1" s="2"/>
    </row>
    <row r="2" spans="1:9" x14ac:dyDescent="0.2">
      <c r="A2" s="6" t="s">
        <v>21</v>
      </c>
      <c r="B2" s="7">
        <v>2024</v>
      </c>
    </row>
    <row r="3" spans="1:9" ht="15" customHeight="1" x14ac:dyDescent="0.2">
      <c r="A3" s="9" t="s">
        <v>20</v>
      </c>
      <c r="B3" s="10">
        <v>25846400</v>
      </c>
      <c r="C3" s="11" t="s">
        <v>23</v>
      </c>
      <c r="D3" s="12"/>
      <c r="E3" s="12"/>
      <c r="F3" s="12"/>
    </row>
    <row r="4" spans="1:9" x14ac:dyDescent="0.2">
      <c r="A4" s="9" t="s">
        <v>19</v>
      </c>
      <c r="B4" s="10">
        <v>0</v>
      </c>
      <c r="C4" s="13"/>
      <c r="D4" s="14"/>
      <c r="E4" s="14"/>
      <c r="F4" s="14"/>
    </row>
    <row r="5" spans="1:9" x14ac:dyDescent="0.2">
      <c r="A5" s="9" t="s">
        <v>18</v>
      </c>
      <c r="B5" s="10">
        <v>0</v>
      </c>
    </row>
    <row r="6" spans="1:9" x14ac:dyDescent="0.2">
      <c r="A6" s="9"/>
      <c r="B6" s="10">
        <v>0</v>
      </c>
    </row>
    <row r="7" spans="1:9" x14ac:dyDescent="0.2">
      <c r="A7" s="9"/>
      <c r="B7" s="10">
        <v>0</v>
      </c>
    </row>
    <row r="8" spans="1:9" ht="13.5" thickBot="1" x14ac:dyDescent="0.25">
      <c r="A8" s="15" t="s">
        <v>15</v>
      </c>
      <c r="B8" s="16">
        <f>SUM(B3:B7)</f>
        <v>25846400</v>
      </c>
    </row>
    <row r="9" spans="1:9" ht="18" customHeight="1" thickBot="1" x14ac:dyDescent="0.25">
      <c r="C9" s="17"/>
      <c r="F9" s="17"/>
      <c r="G9" s="17"/>
      <c r="H9" s="5"/>
    </row>
    <row r="10" spans="1:9" ht="18" hidden="1" customHeight="1" thickBot="1" x14ac:dyDescent="0.25">
      <c r="C10" s="8">
        <v>34</v>
      </c>
      <c r="D10" s="8">
        <v>36</v>
      </c>
      <c r="E10" s="8">
        <v>61</v>
      </c>
      <c r="F10" s="8">
        <v>42</v>
      </c>
    </row>
    <row r="11" spans="1:9" ht="18" customHeight="1" x14ac:dyDescent="0.2">
      <c r="A11" s="18" t="s">
        <v>17</v>
      </c>
      <c r="B11" s="19">
        <v>2024</v>
      </c>
      <c r="C11" s="20">
        <v>2025</v>
      </c>
      <c r="D11" s="20">
        <v>2026</v>
      </c>
      <c r="E11" s="20">
        <v>2027</v>
      </c>
      <c r="F11" s="20">
        <v>2028</v>
      </c>
      <c r="G11" s="21" t="s">
        <v>16</v>
      </c>
      <c r="H11" s="5"/>
      <c r="I11" s="5"/>
    </row>
    <row r="12" spans="1:9" x14ac:dyDescent="0.2">
      <c r="A12" s="22" t="str">
        <f>A3</f>
        <v>Genel Bütçe</v>
      </c>
      <c r="B12" s="23">
        <f>B3</f>
        <v>25846400</v>
      </c>
      <c r="C12" s="24">
        <f>B12/100*134</f>
        <v>34634176</v>
      </c>
      <c r="D12" s="24">
        <f>C12/100*136</f>
        <v>47102479.359999999</v>
      </c>
      <c r="E12" s="24">
        <f>D12/100*161</f>
        <v>75834991.769599989</v>
      </c>
      <c r="F12" s="24">
        <f>E12/100*142</f>
        <v>107685688.31283198</v>
      </c>
      <c r="G12" s="25">
        <f>SUM(B12:F12)</f>
        <v>291103735.44243199</v>
      </c>
      <c r="H12" s="5"/>
      <c r="I12" s="26"/>
    </row>
    <row r="13" spans="1:9" ht="18" customHeight="1" x14ac:dyDescent="0.2">
      <c r="A13" s="22" t="str">
        <f>A4</f>
        <v>Valilik Ve Belediyelerin Katkısı</v>
      </c>
      <c r="B13" s="23">
        <f>B4</f>
        <v>0</v>
      </c>
      <c r="C13" s="24">
        <f>B13/100*134</f>
        <v>0</v>
      </c>
      <c r="D13" s="24">
        <f>C13/100*136</f>
        <v>0</v>
      </c>
      <c r="E13" s="24">
        <f>D13/100*161</f>
        <v>0</v>
      </c>
      <c r="F13" s="24">
        <f>E13/100*142</f>
        <v>0</v>
      </c>
      <c r="G13" s="25">
        <f>SUM(B13:F13)</f>
        <v>0</v>
      </c>
      <c r="H13" s="5"/>
    </row>
    <row r="14" spans="1:9" ht="18" customHeight="1" x14ac:dyDescent="0.2">
      <c r="A14" s="22" t="str">
        <f>A5</f>
        <v>Diğer AB ve Sosyal Dayanışma Fonları</v>
      </c>
      <c r="B14" s="23">
        <f>B5</f>
        <v>0</v>
      </c>
      <c r="C14" s="24">
        <f>B14/100*134</f>
        <v>0</v>
      </c>
      <c r="D14" s="24">
        <f>C14/100*136</f>
        <v>0</v>
      </c>
      <c r="E14" s="24">
        <f>D14/100*161</f>
        <v>0</v>
      </c>
      <c r="F14" s="24">
        <f>E14/100*142</f>
        <v>0</v>
      </c>
      <c r="G14" s="25">
        <f>SUM(B14:F14)</f>
        <v>0</v>
      </c>
      <c r="H14" s="5"/>
    </row>
    <row r="15" spans="1:9" ht="18" customHeight="1" x14ac:dyDescent="0.2">
      <c r="A15" s="27">
        <f>A6</f>
        <v>0</v>
      </c>
      <c r="B15" s="23">
        <f>B6</f>
        <v>0</v>
      </c>
      <c r="C15" s="24">
        <f>B15/100*134</f>
        <v>0</v>
      </c>
      <c r="D15" s="24">
        <f>C15/100*136</f>
        <v>0</v>
      </c>
      <c r="E15" s="24">
        <f>D15/100*161</f>
        <v>0</v>
      </c>
      <c r="F15" s="24">
        <f>E15/100*142</f>
        <v>0</v>
      </c>
      <c r="G15" s="25">
        <f>SUM(B15:F15)</f>
        <v>0</v>
      </c>
      <c r="H15" s="5"/>
    </row>
    <row r="16" spans="1:9" ht="18" customHeight="1" x14ac:dyDescent="0.2">
      <c r="A16" s="27">
        <f>A7</f>
        <v>0</v>
      </c>
      <c r="B16" s="23">
        <f>B7</f>
        <v>0</v>
      </c>
      <c r="C16" s="24">
        <f>B16/100*134</f>
        <v>0</v>
      </c>
      <c r="D16" s="24">
        <f>C16/100*136</f>
        <v>0</v>
      </c>
      <c r="E16" s="24">
        <f>D16/100*161</f>
        <v>0</v>
      </c>
      <c r="F16" s="24">
        <f>E16/100*142</f>
        <v>0</v>
      </c>
      <c r="G16" s="25">
        <f>SUM(B16:F16)</f>
        <v>0</v>
      </c>
      <c r="H16" s="28"/>
    </row>
    <row r="17" spans="1:9" ht="18" customHeight="1" thickBot="1" x14ac:dyDescent="0.25">
      <c r="A17" s="29" t="s">
        <v>15</v>
      </c>
      <c r="B17" s="30">
        <f>SUM(B12:B16)</f>
        <v>25846400</v>
      </c>
      <c r="C17" s="30">
        <f>SUM(C12:C16)</f>
        <v>34634176</v>
      </c>
      <c r="D17" s="30">
        <f>SUM(D12:D16)</f>
        <v>47102479.359999999</v>
      </c>
      <c r="E17" s="30">
        <f>SUM(E12:E16)</f>
        <v>75834991.769599989</v>
      </c>
      <c r="F17" s="30">
        <f>SUM(F12:F16)</f>
        <v>107685688.31283198</v>
      </c>
      <c r="G17" s="31">
        <f>SUM(G12:G16)</f>
        <v>291103735.44243199</v>
      </c>
      <c r="H17" s="5"/>
      <c r="I17" s="26"/>
    </row>
    <row r="18" spans="1:9" ht="18" customHeight="1" thickBot="1" x14ac:dyDescent="0.25"/>
    <row r="19" spans="1:9" ht="18" customHeight="1" thickBot="1" x14ac:dyDescent="0.25">
      <c r="A19" s="32" t="s">
        <v>14</v>
      </c>
      <c r="B19" s="19">
        <v>2024</v>
      </c>
      <c r="C19" s="20">
        <v>2025</v>
      </c>
      <c r="D19" s="20">
        <v>2026</v>
      </c>
      <c r="E19" s="20">
        <v>2027</v>
      </c>
      <c r="F19" s="20">
        <v>2028</v>
      </c>
      <c r="G19" s="33" t="s">
        <v>13</v>
      </c>
      <c r="H19" s="5"/>
      <c r="I19" s="34" t="s">
        <v>12</v>
      </c>
    </row>
    <row r="20" spans="1:9" ht="18" customHeight="1" x14ac:dyDescent="0.2">
      <c r="A20" s="35" t="s">
        <v>11</v>
      </c>
      <c r="B20" s="36">
        <f>$B$17*$I$20/100</f>
        <v>1033856</v>
      </c>
      <c r="C20" s="36">
        <f>$C$17*$I$20/100</f>
        <v>1385367.04</v>
      </c>
      <c r="D20" s="36">
        <f>$D$17*$I$20/100</f>
        <v>1884099.1743999999</v>
      </c>
      <c r="E20" s="36">
        <f>$E$17*$I$20/100</f>
        <v>3033399.6707839994</v>
      </c>
      <c r="F20" s="36">
        <f>$F$17*$I$20/100</f>
        <v>4307427.5325132795</v>
      </c>
      <c r="G20" s="37">
        <f>SUM(B20:F20)</f>
        <v>11644149.417697279</v>
      </c>
      <c r="H20" s="5"/>
      <c r="I20" s="38">
        <v>4</v>
      </c>
    </row>
    <row r="21" spans="1:9" ht="18" customHeight="1" x14ac:dyDescent="0.2">
      <c r="A21" s="39" t="s">
        <v>3</v>
      </c>
      <c r="B21" s="40">
        <f>$B$20*I21/100</f>
        <v>67200.639999999999</v>
      </c>
      <c r="C21" s="40">
        <f>$C$20*I21/100</f>
        <v>90048.857600000003</v>
      </c>
      <c r="D21" s="40">
        <f>$D$20*I21/100</f>
        <v>122466.44633600001</v>
      </c>
      <c r="E21" s="40">
        <f>$E$20*I21/100</f>
        <v>197170.97860095996</v>
      </c>
      <c r="F21" s="40">
        <f>$F$20*I21/100</f>
        <v>279982.78961336316</v>
      </c>
      <c r="G21" s="41">
        <f>SUM(B21:F21)</f>
        <v>756869.7121503232</v>
      </c>
      <c r="H21" s="5"/>
      <c r="I21" s="1">
        <v>6.5</v>
      </c>
    </row>
    <row r="22" spans="1:9" ht="18" customHeight="1" x14ac:dyDescent="0.2">
      <c r="A22" s="39" t="s">
        <v>2</v>
      </c>
      <c r="B22" s="40">
        <f>$B$20*I22/100</f>
        <v>36184.959999999999</v>
      </c>
      <c r="C22" s="40">
        <f>$C$20*I22/100</f>
        <v>48487.846400000009</v>
      </c>
      <c r="D22" s="40">
        <f>$D$20*I22/100</f>
        <v>65943.471103999997</v>
      </c>
      <c r="E22" s="40">
        <f>$E$20*I22/100</f>
        <v>106168.98847743997</v>
      </c>
      <c r="F22" s="40">
        <f>$F$20*I22/100</f>
        <v>150759.96363796477</v>
      </c>
      <c r="G22" s="41">
        <f>SUM(B22:F22)</f>
        <v>407545.22961940477</v>
      </c>
      <c r="H22" s="5"/>
      <c r="I22" s="1">
        <v>3.5</v>
      </c>
    </row>
    <row r="23" spans="1:9" ht="18" customHeight="1" x14ac:dyDescent="0.2">
      <c r="A23" s="39" t="s">
        <v>1</v>
      </c>
      <c r="B23" s="40">
        <f>$B$20*I23/100</f>
        <v>465235.20000000001</v>
      </c>
      <c r="C23" s="40">
        <f>$C$20*I23/100</f>
        <v>623415.16800000006</v>
      </c>
      <c r="D23" s="40">
        <f>$D$20*I23/100</f>
        <v>847844.62847999996</v>
      </c>
      <c r="E23" s="40">
        <f>$E$20*I23/100</f>
        <v>1365029.8518527998</v>
      </c>
      <c r="F23" s="40">
        <f>$F$20*I23/100</f>
        <v>1938342.3896309757</v>
      </c>
      <c r="G23" s="41">
        <f>SUM(B23:F23)</f>
        <v>5239867.2379637752</v>
      </c>
      <c r="H23" s="5"/>
      <c r="I23" s="1">
        <v>45</v>
      </c>
    </row>
    <row r="24" spans="1:9" ht="18" customHeight="1" thickBot="1" x14ac:dyDescent="0.25">
      <c r="A24" s="39" t="s">
        <v>7</v>
      </c>
      <c r="B24" s="40">
        <f>$B$20*I24/100</f>
        <v>465235.20000000001</v>
      </c>
      <c r="C24" s="40">
        <f>$C$20*I24/100</f>
        <v>623415.16800000006</v>
      </c>
      <c r="D24" s="40">
        <f>$D$20*I24/100</f>
        <v>847844.62847999996</v>
      </c>
      <c r="E24" s="40">
        <f>$E$20*I24/100</f>
        <v>1365029.8518527998</v>
      </c>
      <c r="F24" s="40">
        <f>$F$20*I24/100</f>
        <v>1938342.3896309757</v>
      </c>
      <c r="G24" s="41">
        <f>SUM(B24:F24)</f>
        <v>5239867.2379637752</v>
      </c>
      <c r="H24" s="5"/>
      <c r="I24" s="1">
        <v>45</v>
      </c>
    </row>
    <row r="25" spans="1:9" ht="18" customHeight="1" x14ac:dyDescent="0.2">
      <c r="A25" s="35" t="s">
        <v>10</v>
      </c>
      <c r="B25" s="36">
        <f>B17*$I$25/100</f>
        <v>2067712</v>
      </c>
      <c r="C25" s="36">
        <f>$C$17*$I$25/100</f>
        <v>2770734.08</v>
      </c>
      <c r="D25" s="36">
        <f>$D$17*$I$25/100</f>
        <v>3768198.3487999998</v>
      </c>
      <c r="E25" s="36">
        <f>$E$17*$I$25/100</f>
        <v>6066799.3415679988</v>
      </c>
      <c r="F25" s="36">
        <f>$F$17*$I$25/100</f>
        <v>8614855.0650265589</v>
      </c>
      <c r="G25" s="37">
        <f>SUM(B25:F25)</f>
        <v>23288298.835394558</v>
      </c>
      <c r="H25" s="5"/>
      <c r="I25" s="38">
        <v>8</v>
      </c>
    </row>
    <row r="26" spans="1:9" ht="18" customHeight="1" x14ac:dyDescent="0.2">
      <c r="A26" s="39" t="s">
        <v>3</v>
      </c>
      <c r="B26" s="40">
        <f>$B$25*I26/100</f>
        <v>1178595.8400000001</v>
      </c>
      <c r="C26" s="40">
        <f>$C$25*I26/100</f>
        <v>1579318.4256</v>
      </c>
      <c r="D26" s="40">
        <f>$D$25*I26/100</f>
        <v>2147873.0588159999</v>
      </c>
      <c r="E26" s="40">
        <f>$E$25*I26/100</f>
        <v>3458075.6246937593</v>
      </c>
      <c r="F26" s="40">
        <f>$F$25*I26/100</f>
        <v>4910467.3870651387</v>
      </c>
      <c r="G26" s="41">
        <f>SUM(B26:F26)</f>
        <v>13274330.336174898</v>
      </c>
      <c r="H26" s="5"/>
      <c r="I26" s="1">
        <v>57</v>
      </c>
    </row>
    <row r="27" spans="1:9" ht="18" customHeight="1" x14ac:dyDescent="0.2">
      <c r="A27" s="39" t="s">
        <v>2</v>
      </c>
      <c r="B27" s="40">
        <f>$B$25*I27/100</f>
        <v>165416.95999999999</v>
      </c>
      <c r="C27" s="40">
        <f>$C$25*I27/100</f>
        <v>221658.72640000001</v>
      </c>
      <c r="D27" s="40">
        <f>$D$25*I27/100</f>
        <v>301455.86790399998</v>
      </c>
      <c r="E27" s="40">
        <f>$E$25*I27/100</f>
        <v>485343.94732543989</v>
      </c>
      <c r="F27" s="40">
        <f>$F$25*I27/100</f>
        <v>689188.40520212473</v>
      </c>
      <c r="G27" s="41">
        <f>SUM(B27:F27)</f>
        <v>1863063.9068315646</v>
      </c>
      <c r="H27" s="5"/>
      <c r="I27" s="1">
        <v>8</v>
      </c>
    </row>
    <row r="28" spans="1:9" ht="18" customHeight="1" x14ac:dyDescent="0.2">
      <c r="A28" s="39" t="s">
        <v>1</v>
      </c>
      <c r="B28" s="40">
        <f>$B$25*I28/100</f>
        <v>124062.72</v>
      </c>
      <c r="C28" s="40">
        <f>$C$25*I28/100</f>
        <v>166244.0448</v>
      </c>
      <c r="D28" s="40">
        <f>$D$25*I28/100</f>
        <v>226091.90092799999</v>
      </c>
      <c r="E28" s="40">
        <f>$E$25*I28/100</f>
        <v>364007.96049407986</v>
      </c>
      <c r="F28" s="40">
        <f>$F$25*I28/100</f>
        <v>516891.30390159355</v>
      </c>
      <c r="G28" s="41">
        <f>SUM(B28:F28)</f>
        <v>1397297.9301236733</v>
      </c>
      <c r="H28" s="5"/>
      <c r="I28" s="1">
        <v>6</v>
      </c>
    </row>
    <row r="29" spans="1:9" ht="18" customHeight="1" x14ac:dyDescent="0.2">
      <c r="A29" s="39" t="s">
        <v>7</v>
      </c>
      <c r="B29" s="40">
        <f>$B$25*I29/100</f>
        <v>62031.360000000001</v>
      </c>
      <c r="C29" s="40">
        <f>$C$25*I29/100</f>
        <v>83122.022400000002</v>
      </c>
      <c r="D29" s="40">
        <f>$D$25*I29/100</f>
        <v>113045.95046399999</v>
      </c>
      <c r="E29" s="40">
        <f>$E$25*I29/100</f>
        <v>182003.98024703993</v>
      </c>
      <c r="F29" s="40">
        <f>$F$25*I29/100</f>
        <v>258445.65195079678</v>
      </c>
      <c r="G29" s="41">
        <f>SUM(B29:F29)</f>
        <v>698648.96506183664</v>
      </c>
      <c r="H29" s="5"/>
      <c r="I29" s="1">
        <v>3</v>
      </c>
    </row>
    <row r="30" spans="1:9" ht="18" customHeight="1" thickBot="1" x14ac:dyDescent="0.25">
      <c r="A30" s="39" t="s">
        <v>9</v>
      </c>
      <c r="B30" s="40">
        <f>$B$25*I30/100</f>
        <v>537605.12</v>
      </c>
      <c r="C30" s="40">
        <f>$C$25*I30/100</f>
        <v>720390.86080000002</v>
      </c>
      <c r="D30" s="40">
        <f>$D$25*I30/100</f>
        <v>979731.57068800007</v>
      </c>
      <c r="E30" s="40">
        <f>$E$25*I30/100</f>
        <v>1577367.8288076797</v>
      </c>
      <c r="F30" s="40">
        <f>$F$25*I30/100</f>
        <v>2239862.3169069053</v>
      </c>
      <c r="G30" s="41">
        <f>SUM(B30:F30)</f>
        <v>6054957.6972025856</v>
      </c>
      <c r="H30" s="5"/>
      <c r="I30" s="1">
        <v>26</v>
      </c>
    </row>
    <row r="31" spans="1:9" ht="18" customHeight="1" x14ac:dyDescent="0.2">
      <c r="A31" s="35" t="s">
        <v>8</v>
      </c>
      <c r="B31" s="36">
        <f>$B$17*I31/100</f>
        <v>387696</v>
      </c>
      <c r="C31" s="36">
        <f>$C$17*$I$31/100</f>
        <v>519512.64</v>
      </c>
      <c r="D31" s="36">
        <f>$D$17*$I$31/100</f>
        <v>706537.19039999996</v>
      </c>
      <c r="E31" s="36">
        <f>$E$17*$I$31/100</f>
        <v>1137524.8765439999</v>
      </c>
      <c r="F31" s="36">
        <f>$F$17*$I$31/100</f>
        <v>1615285.3246924796</v>
      </c>
      <c r="G31" s="37">
        <f>SUM(B31:F31)</f>
        <v>4366556.0316364793</v>
      </c>
      <c r="H31" s="5"/>
      <c r="I31" s="38">
        <v>1.5</v>
      </c>
    </row>
    <row r="32" spans="1:9" ht="18" customHeight="1" x14ac:dyDescent="0.2">
      <c r="A32" s="39" t="s">
        <v>3</v>
      </c>
      <c r="B32" s="40">
        <f>$B$31*I32/100</f>
        <v>15507.84</v>
      </c>
      <c r="C32" s="40">
        <f>$C$31*I32/100</f>
        <v>20780.5056</v>
      </c>
      <c r="D32" s="40">
        <f>$D$31*I32/100</f>
        <v>28261.487615999999</v>
      </c>
      <c r="E32" s="40">
        <f>$E$31*I32/100</f>
        <v>45500.995061759997</v>
      </c>
      <c r="F32" s="40">
        <f>$F$31*I32/100</f>
        <v>64611.412987699179</v>
      </c>
      <c r="G32" s="41">
        <f>SUM(B32:F32)</f>
        <v>174662.24126545916</v>
      </c>
      <c r="H32" s="5"/>
      <c r="I32" s="1">
        <v>4</v>
      </c>
    </row>
    <row r="33" spans="1:9" ht="18" customHeight="1" x14ac:dyDescent="0.2">
      <c r="A33" s="39" t="s">
        <v>2</v>
      </c>
      <c r="B33" s="40">
        <f>$B$31*I33/100</f>
        <v>15507.84</v>
      </c>
      <c r="C33" s="40">
        <f>$C$31*I33/100</f>
        <v>20780.5056</v>
      </c>
      <c r="D33" s="40">
        <f>$D$31*I33/100</f>
        <v>28261.487615999999</v>
      </c>
      <c r="E33" s="40">
        <f>$E$31*I33/100</f>
        <v>45500.995061759997</v>
      </c>
      <c r="F33" s="40">
        <f>$F$31*I33/100</f>
        <v>64611.412987699179</v>
      </c>
      <c r="G33" s="41">
        <f>SUM(B33:F33)</f>
        <v>174662.24126545916</v>
      </c>
      <c r="H33" s="5"/>
      <c r="I33" s="1">
        <v>4</v>
      </c>
    </row>
    <row r="34" spans="1:9" ht="18" customHeight="1" x14ac:dyDescent="0.2">
      <c r="A34" s="39" t="s">
        <v>1</v>
      </c>
      <c r="B34" s="40">
        <f>$B$31*I34/100</f>
        <v>279141.12</v>
      </c>
      <c r="C34" s="40">
        <f>$C$31*I34/100</f>
        <v>374049.10079999996</v>
      </c>
      <c r="D34" s="40">
        <f>$D$31*I34/100</f>
        <v>508706.77708799997</v>
      </c>
      <c r="E34" s="40">
        <f>$E$31*I34/100</f>
        <v>819017.91111167998</v>
      </c>
      <c r="F34" s="40">
        <f>$F$31*I34/100</f>
        <v>1163005.4337785854</v>
      </c>
      <c r="G34" s="41">
        <f>SUM(B34:F34)</f>
        <v>3143920.3427782655</v>
      </c>
      <c r="H34" s="5"/>
      <c r="I34" s="1">
        <v>72</v>
      </c>
    </row>
    <row r="35" spans="1:9" ht="18" customHeight="1" thickBot="1" x14ac:dyDescent="0.25">
      <c r="A35" s="39" t="s">
        <v>7</v>
      </c>
      <c r="B35" s="40">
        <f>$B$31*I35/100</f>
        <v>77539.199999999997</v>
      </c>
      <c r="C35" s="40">
        <f>$C$31*I35/100</f>
        <v>103902.52800000001</v>
      </c>
      <c r="D35" s="40">
        <f>$D$31*I35/100</f>
        <v>141307.43807999999</v>
      </c>
      <c r="E35" s="40">
        <f>$E$31*I35/100</f>
        <v>227504.97530879997</v>
      </c>
      <c r="F35" s="40">
        <f>$F$31*I35/100</f>
        <v>323057.06493849593</v>
      </c>
      <c r="G35" s="41">
        <f>SUM(B35:F35)</f>
        <v>873311.20632729586</v>
      </c>
      <c r="H35" s="5"/>
      <c r="I35" s="1">
        <v>20</v>
      </c>
    </row>
    <row r="36" spans="1:9" ht="18" customHeight="1" x14ac:dyDescent="0.2">
      <c r="A36" s="35" t="s">
        <v>6</v>
      </c>
      <c r="B36" s="36">
        <f>$B$17*I36/100</f>
        <v>516928</v>
      </c>
      <c r="C36" s="36">
        <f>$C$17*$I$36/100</f>
        <v>692683.52</v>
      </c>
      <c r="D36" s="36">
        <f>$D$17*$I$36/100</f>
        <v>942049.58719999995</v>
      </c>
      <c r="E36" s="36">
        <f>$E$17*$I$36/100</f>
        <v>1516699.8353919997</v>
      </c>
      <c r="F36" s="36">
        <f>$F$17*$I$36/100</f>
        <v>2153713.7662566397</v>
      </c>
      <c r="G36" s="37">
        <f>SUM(B36:F36)</f>
        <v>5822074.7088486394</v>
      </c>
      <c r="H36" s="5"/>
      <c r="I36" s="38">
        <v>2</v>
      </c>
    </row>
    <row r="37" spans="1:9" ht="18" customHeight="1" x14ac:dyDescent="0.2">
      <c r="A37" s="39" t="s">
        <v>3</v>
      </c>
      <c r="B37" s="40">
        <f>$B$36*I37/100</f>
        <v>25846.400000000001</v>
      </c>
      <c r="C37" s="40">
        <f>$C$36*I37/100</f>
        <v>34634.175999999999</v>
      </c>
      <c r="D37" s="40">
        <f>$D$36*I37/100</f>
        <v>47102.479359999998</v>
      </c>
      <c r="E37" s="40">
        <f>$E$36*I37/100</f>
        <v>75834.99176959999</v>
      </c>
      <c r="F37" s="40">
        <f>$F$36*I37/100</f>
        <v>107685.68831283199</v>
      </c>
      <c r="G37" s="41">
        <f>SUM(B37:F37)</f>
        <v>291103.73544243199</v>
      </c>
      <c r="H37" s="5"/>
      <c r="I37" s="1">
        <v>5</v>
      </c>
    </row>
    <row r="38" spans="1:9" ht="18" customHeight="1" x14ac:dyDescent="0.2">
      <c r="A38" s="39" t="s">
        <v>2</v>
      </c>
      <c r="B38" s="40">
        <f>$B$36*I38/100</f>
        <v>485912.32000000001</v>
      </c>
      <c r="C38" s="40">
        <f>$C$36*I38/100</f>
        <v>651122.50880000007</v>
      </c>
      <c r="D38" s="40">
        <f>$D$36*I38/100</f>
        <v>885526.61196799995</v>
      </c>
      <c r="E38" s="40">
        <f>$E$36*I38/100</f>
        <v>1425697.8452684795</v>
      </c>
      <c r="F38" s="40">
        <f>$F$36*I38/100</f>
        <v>2024490.9402812412</v>
      </c>
      <c r="G38" s="41">
        <f>SUM(B38:F38)</f>
        <v>5472750.2263177205</v>
      </c>
      <c r="H38" s="5"/>
      <c r="I38" s="1">
        <v>94</v>
      </c>
    </row>
    <row r="39" spans="1:9" ht="18" customHeight="1" thickBot="1" x14ac:dyDescent="0.25">
      <c r="A39" s="39" t="s">
        <v>1</v>
      </c>
      <c r="B39" s="40">
        <f>$B$36*I39/100</f>
        <v>5169.28</v>
      </c>
      <c r="C39" s="40">
        <f>$C$36*I39/100</f>
        <v>6926.8352000000004</v>
      </c>
      <c r="D39" s="40">
        <f>$D$36*I39/100</f>
        <v>9420.4958719999995</v>
      </c>
      <c r="E39" s="40">
        <f>$E$36*I39/100</f>
        <v>15166.998353919997</v>
      </c>
      <c r="F39" s="40">
        <f>$F$36*I39/100</f>
        <v>21537.137662566398</v>
      </c>
      <c r="G39" s="41">
        <f>SUM(B39:F39)</f>
        <v>58220.747088486394</v>
      </c>
      <c r="H39" s="5"/>
      <c r="I39" s="1">
        <v>1</v>
      </c>
    </row>
    <row r="40" spans="1:9" ht="18" customHeight="1" x14ac:dyDescent="0.2">
      <c r="A40" s="35" t="s">
        <v>5</v>
      </c>
      <c r="B40" s="36">
        <f>$B$17*I40/100</f>
        <v>646160</v>
      </c>
      <c r="C40" s="36">
        <f>$C$17*$I$40/100</f>
        <v>865854.4</v>
      </c>
      <c r="D40" s="36">
        <f>$D$17*$I$40/100</f>
        <v>1177561.9840000002</v>
      </c>
      <c r="E40" s="36">
        <f>$E$17*$I$40/100</f>
        <v>1895874.7942399997</v>
      </c>
      <c r="F40" s="36">
        <f>$F$17*$I$40/100</f>
        <v>2692142.2078207992</v>
      </c>
      <c r="G40" s="37">
        <f>SUM(B40:F40)</f>
        <v>7277593.3860607985</v>
      </c>
      <c r="H40" s="5"/>
      <c r="I40" s="38">
        <v>2.5</v>
      </c>
    </row>
    <row r="41" spans="1:9" ht="18" customHeight="1" x14ac:dyDescent="0.2">
      <c r="A41" s="39" t="s">
        <v>3</v>
      </c>
      <c r="B41" s="40">
        <f>$B$40*I41/100</f>
        <v>426465.6</v>
      </c>
      <c r="C41" s="40">
        <f>$C$40*I41/100</f>
        <v>571463.90399999998</v>
      </c>
      <c r="D41" s="40">
        <f>$D$40*I41/100</f>
        <v>777190.90944000008</v>
      </c>
      <c r="E41" s="40">
        <f>$E$40*I41/100</f>
        <v>1251277.3641983997</v>
      </c>
      <c r="F41" s="40">
        <f>$F$40*I41/100</f>
        <v>1776813.8571617275</v>
      </c>
      <c r="G41" s="41">
        <f>SUM(B41:F41)</f>
        <v>4803211.6348001277</v>
      </c>
      <c r="H41" s="5"/>
      <c r="I41" s="1">
        <v>66</v>
      </c>
    </row>
    <row r="42" spans="1:9" ht="18" customHeight="1" thickBot="1" x14ac:dyDescent="0.25">
      <c r="A42" s="39" t="s">
        <v>2</v>
      </c>
      <c r="B42" s="40">
        <f>$B$40*I42/100</f>
        <v>219694.4</v>
      </c>
      <c r="C42" s="40">
        <f>$C$40*I42/100</f>
        <v>294390.49600000004</v>
      </c>
      <c r="D42" s="40">
        <f>$D$40*I42/100</f>
        <v>400371.0745600001</v>
      </c>
      <c r="E42" s="40">
        <f>$E$40*I42/100</f>
        <v>644597.4300415999</v>
      </c>
      <c r="F42" s="40">
        <f>$F$40*I42/100</f>
        <v>915328.35065907182</v>
      </c>
      <c r="G42" s="41">
        <f>SUM(B42:F42)</f>
        <v>2474381.7512606718</v>
      </c>
      <c r="H42" s="5"/>
      <c r="I42" s="1">
        <v>34</v>
      </c>
    </row>
    <row r="43" spans="1:9" ht="18" customHeight="1" x14ac:dyDescent="0.2">
      <c r="A43" s="35" t="s">
        <v>4</v>
      </c>
      <c r="B43" s="36">
        <f>$B$17*I43/100</f>
        <v>21194048</v>
      </c>
      <c r="C43" s="36">
        <f>$C$17*$I$43/100</f>
        <v>28400024.32</v>
      </c>
      <c r="D43" s="36">
        <f>$D$17*$I$43/100</f>
        <v>38624033.075199999</v>
      </c>
      <c r="E43" s="36">
        <f>$E$17*$I$43/100</f>
        <v>62184693.25107199</v>
      </c>
      <c r="F43" s="36">
        <f>$F$17*$I$43/100</f>
        <v>88302264.41652222</v>
      </c>
      <c r="G43" s="37">
        <f>SUM(B43:F43)</f>
        <v>238705063.06279421</v>
      </c>
      <c r="H43" s="5"/>
      <c r="I43" s="38">
        <v>82</v>
      </c>
    </row>
    <row r="44" spans="1:9" ht="18" customHeight="1" x14ac:dyDescent="0.2">
      <c r="A44" s="39" t="s">
        <v>3</v>
      </c>
      <c r="B44" s="40">
        <f>$B$43*I44/100</f>
        <v>847761.92000000004</v>
      </c>
      <c r="C44" s="40">
        <f>$C$43*I44/100</f>
        <v>1136000.9728000001</v>
      </c>
      <c r="D44" s="40">
        <f>$D$43*I44/100</f>
        <v>1544961.3230079999</v>
      </c>
      <c r="E44" s="40">
        <f>$E$43*I44/100</f>
        <v>2487387.7300428795</v>
      </c>
      <c r="F44" s="40">
        <f>$F$43*I44/100</f>
        <v>3532090.5766608887</v>
      </c>
      <c r="G44" s="41">
        <f>SUM(B44:F44)</f>
        <v>9548202.5225117672</v>
      </c>
      <c r="H44" s="5"/>
      <c r="I44" s="1">
        <v>4</v>
      </c>
    </row>
    <row r="45" spans="1:9" ht="18" customHeight="1" x14ac:dyDescent="0.2">
      <c r="A45" s="39" t="s">
        <v>2</v>
      </c>
      <c r="B45" s="40">
        <f>$B$43*I45/100</f>
        <v>1907464.32</v>
      </c>
      <c r="C45" s="40">
        <f>$C$43*I45/100</f>
        <v>2556002.1888000001</v>
      </c>
      <c r="D45" s="40">
        <f>$D$43*I45/100</f>
        <v>3476162.9767680001</v>
      </c>
      <c r="E45" s="40">
        <f>$E$43*I45/100</f>
        <v>5596622.3925964786</v>
      </c>
      <c r="F45" s="40">
        <f>$F$43*I45/100</f>
        <v>7947203.797487</v>
      </c>
      <c r="G45" s="41">
        <f>SUM(B45:F45)</f>
        <v>21483455.675651476</v>
      </c>
      <c r="H45" s="5"/>
      <c r="I45" s="1">
        <v>9</v>
      </c>
    </row>
    <row r="46" spans="1:9" ht="18" customHeight="1" thickBot="1" x14ac:dyDescent="0.25">
      <c r="A46" s="39" t="s">
        <v>1</v>
      </c>
      <c r="B46" s="40">
        <f>$B$43*I46/100</f>
        <v>1271642.8799999999</v>
      </c>
      <c r="C46" s="40">
        <f>$C$43*I46/100</f>
        <v>1704001.4592000002</v>
      </c>
      <c r="D46" s="40">
        <f>$D$43*I46/100</f>
        <v>2317441.9845119999</v>
      </c>
      <c r="E46" s="40">
        <f>$E$43*I46/100</f>
        <v>3731081.5950643192</v>
      </c>
      <c r="F46" s="40">
        <f>$F$43*I46/100</f>
        <v>5298135.8649913333</v>
      </c>
      <c r="G46" s="41">
        <f>SUM(B46:F46)</f>
        <v>14322303.783767654</v>
      </c>
      <c r="H46" s="5"/>
      <c r="I46" s="1">
        <v>6</v>
      </c>
    </row>
    <row r="47" spans="1:9" ht="18" customHeight="1" thickBot="1" x14ac:dyDescent="0.25">
      <c r="A47" s="42" t="s">
        <v>0</v>
      </c>
      <c r="B47" s="43">
        <f>B15+B20+B25+B31+B36+B40+B43</f>
        <v>25846400</v>
      </c>
      <c r="C47" s="43">
        <f t="shared" ref="C47:G47" si="0">C15+C20+C25+C31+C36+C40+C43</f>
        <v>34634176</v>
      </c>
      <c r="D47" s="43">
        <f t="shared" si="0"/>
        <v>47102479.359999999</v>
      </c>
      <c r="E47" s="43">
        <f t="shared" si="0"/>
        <v>75834991.769599989</v>
      </c>
      <c r="F47" s="43">
        <f t="shared" si="0"/>
        <v>107685688.31283197</v>
      </c>
      <c r="G47" s="44">
        <f>SUM(B47:F47)</f>
        <v>291103735.44243193</v>
      </c>
      <c r="H47" s="5"/>
      <c r="I47" s="45">
        <f>I20+I25+I31+I36+I40+I43</f>
        <v>100</v>
      </c>
    </row>
    <row r="48" spans="1:9" ht="18" customHeight="1" thickBot="1" x14ac:dyDescent="0.25">
      <c r="A48" s="42" t="s">
        <v>24</v>
      </c>
      <c r="B48" s="43">
        <f>B47*0.66</f>
        <v>17058624</v>
      </c>
      <c r="C48" s="43">
        <f t="shared" ref="C48:F48" si="1">C47*0.66</f>
        <v>22858556.16</v>
      </c>
      <c r="D48" s="43">
        <f t="shared" si="1"/>
        <v>31087636.377599999</v>
      </c>
      <c r="E48" s="43">
        <f t="shared" si="1"/>
        <v>50051094.567935996</v>
      </c>
      <c r="F48" s="43">
        <f t="shared" si="1"/>
        <v>71072554.286469102</v>
      </c>
      <c r="G48" s="44">
        <f>SUM(B48:F48)</f>
        <v>192128465.39200509</v>
      </c>
      <c r="H48" s="5"/>
    </row>
    <row r="49" spans="1:7" x14ac:dyDescent="0.2">
      <c r="A49" s="8" t="s">
        <v>25</v>
      </c>
      <c r="B49" s="44">
        <f t="shared" ref="B49:F49" si="2">B47+B48</f>
        <v>42905024</v>
      </c>
      <c r="C49" s="44">
        <f t="shared" si="2"/>
        <v>57492732.159999996</v>
      </c>
      <c r="D49" s="44">
        <f t="shared" si="2"/>
        <v>78190115.737599999</v>
      </c>
      <c r="E49" s="44">
        <f t="shared" si="2"/>
        <v>125886086.33753598</v>
      </c>
      <c r="F49" s="44">
        <f t="shared" si="2"/>
        <v>178758242.59930107</v>
      </c>
      <c r="G49" s="44">
        <f>G47+G48</f>
        <v>483232200.83443701</v>
      </c>
    </row>
  </sheetData>
  <mergeCells count="2">
    <mergeCell ref="A1:G1"/>
    <mergeCell ref="C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MALİYET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KEMERMEM-02</dc:creator>
  <cp:lastModifiedBy>KEMERMEM-02</cp:lastModifiedBy>
  <dcterms:created xsi:type="dcterms:W3CDTF">2024-04-26T11:50:41Z</dcterms:created>
  <dcterms:modified xsi:type="dcterms:W3CDTF">2024-04-26T13:08:54Z</dcterms:modified>
</cp:coreProperties>
</file>